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/>
  </bookViews>
  <sheets>
    <sheet name="CPP Break Even Charts" sheetId="1" r:id="rId1"/>
  </sheets>
  <calcPr calcId="125725"/>
</workbook>
</file>

<file path=xl/calcChain.xml><?xml version="1.0" encoding="utf-8"?>
<calcChain xmlns="http://schemas.openxmlformats.org/spreadsheetml/2006/main">
  <c r="E18" i="1"/>
  <c r="B18"/>
  <c r="C18"/>
  <c r="D18"/>
  <c r="G17"/>
  <c r="E17" s="1"/>
  <c r="E20" s="1"/>
  <c r="G8"/>
  <c r="F8"/>
  <c r="E8"/>
  <c r="D8"/>
  <c r="B7"/>
  <c r="C10" s="1"/>
  <c r="D17" l="1"/>
  <c r="D19" s="1"/>
  <c r="E19"/>
  <c r="E21" s="1"/>
  <c r="E22" s="1"/>
  <c r="B17"/>
  <c r="B20" s="1"/>
  <c r="C17"/>
  <c r="C20" s="1"/>
  <c r="F17"/>
  <c r="F20" s="1"/>
  <c r="G7"/>
  <c r="E7"/>
  <c r="D7"/>
  <c r="D9" s="1"/>
  <c r="C7"/>
  <c r="C9" s="1"/>
  <c r="F7"/>
  <c r="F10"/>
  <c r="G10"/>
  <c r="C11"/>
  <c r="C12" s="1"/>
  <c r="D10"/>
  <c r="E10"/>
  <c r="F19" l="1"/>
  <c r="F21" s="1"/>
  <c r="F22" s="1"/>
  <c r="B19"/>
  <c r="B21" s="1"/>
  <c r="B22" s="1"/>
  <c r="D20"/>
  <c r="D21" s="1"/>
  <c r="D22" s="1"/>
  <c r="C19"/>
  <c r="C21" s="1"/>
  <c r="C22" s="1"/>
  <c r="D11"/>
  <c r="D12" s="1"/>
  <c r="E9"/>
  <c r="E11" l="1"/>
  <c r="E12" s="1"/>
  <c r="F9" l="1"/>
  <c r="F11" s="1"/>
  <c r="F12" s="1"/>
  <c r="G9"/>
  <c r="G11" s="1"/>
  <c r="G12" s="1"/>
</calcChain>
</file>

<file path=xl/sharedStrings.xml><?xml version="1.0" encoding="utf-8"?>
<sst xmlns="http://schemas.openxmlformats.org/spreadsheetml/2006/main" count="33" uniqueCount="21">
  <si>
    <t xml:space="preserve">Age </t>
  </si>
  <si>
    <t>Monthly CPP</t>
  </si>
  <si>
    <t>Adjustment Factor</t>
  </si>
  <si>
    <t>Amount of Increase</t>
  </si>
  <si>
    <t>Foregone Income</t>
  </si>
  <si>
    <t>Breakeven Months</t>
  </si>
  <si>
    <t>Breakeven Age</t>
  </si>
  <si>
    <t>na</t>
  </si>
  <si>
    <t>CPP After Age 65</t>
  </si>
  <si>
    <t>Age</t>
  </si>
  <si>
    <t>Reduction Factor</t>
  </si>
  <si>
    <t>Advanced Income</t>
  </si>
  <si>
    <t>Reduction Amount</t>
  </si>
  <si>
    <t>CPP Before Age 65</t>
  </si>
  <si>
    <t>CPP Break Even Charts - Income Before and After Age 65</t>
  </si>
  <si>
    <t>Enter Your Estimated monthly CPP at age 65:</t>
  </si>
  <si>
    <t>contained in this calculator, we cannot guarantee its accuracy, or completeness.</t>
  </si>
  <si>
    <t xml:space="preserve">nor considered to be professional advice when used alone. The results are limited by the accuracy of the </t>
  </si>
  <si>
    <t>This calculator is provided for informational and illustrative purposes only and should not be relied upon as,</t>
  </si>
  <si>
    <t xml:space="preserve"> assumptions you make in providing the information used in this calculator. You should seek financial advice</t>
  </si>
  <si>
    <t xml:space="preserve">from your advisor. While reasonable efforts have been made to ensure the accuracy of the information 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</si>
</sst>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3" xfId="0" applyFont="1" applyBorder="1" applyProtection="1"/>
    <xf numFmtId="0" fontId="2" fillId="0" borderId="1" xfId="0" applyFont="1" applyBorder="1" applyProtection="1"/>
    <xf numFmtId="0" fontId="0" fillId="0" borderId="2" xfId="0" applyBorder="1" applyAlignment="1" applyProtection="1">
      <alignment wrapText="1"/>
    </xf>
    <xf numFmtId="44" fontId="0" fillId="0" borderId="0" xfId="1" applyFont="1" applyProtection="1"/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0" fillId="0" borderId="0" xfId="2" applyNumberFormat="1" applyFont="1" applyProtection="1"/>
    <xf numFmtId="1" fontId="0" fillId="0" borderId="0" xfId="0" applyNumberFormat="1" applyProtection="1"/>
    <xf numFmtId="0" fontId="0" fillId="0" borderId="0" xfId="0" applyBorder="1" applyAlignment="1" applyProtection="1">
      <alignment wrapText="1"/>
    </xf>
    <xf numFmtId="0" fontId="2" fillId="0" borderId="0" xfId="0" applyFont="1" applyProtection="1"/>
    <xf numFmtId="0" fontId="2" fillId="0" borderId="3" xfId="0" applyFont="1" applyFill="1" applyBorder="1" applyAlignment="1" applyProtection="1">
      <alignment wrapText="1"/>
    </xf>
    <xf numFmtId="44" fontId="0" fillId="0" borderId="0" xfId="0" applyNumberFormat="1" applyProtection="1"/>
    <xf numFmtId="0" fontId="4" fillId="0" borderId="0" xfId="0" applyFont="1" applyProtection="1"/>
    <xf numFmtId="44" fontId="4" fillId="2" borderId="0" xfId="1" applyFont="1" applyFill="1" applyProtection="1">
      <protection locked="0"/>
    </xf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7" fillId="0" borderId="0" xfId="0" applyFont="1" applyProtection="1"/>
    <xf numFmtId="0" fontId="7" fillId="0" borderId="0" xfId="0" applyNumberFormat="1" applyFont="1" applyProtection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22004</xdr:rowOff>
    </xdr:from>
    <xdr:to>
      <xdr:col>6</xdr:col>
      <xdr:colOff>830579</xdr:colOff>
      <xdr:row>31</xdr:row>
      <xdr:rowOff>175259</xdr:rowOff>
    </xdr:to>
    <xdr:pic>
      <xdr:nvPicPr>
        <xdr:cNvPr id="2" name="Picture 1" descr="FFPG_WF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52444"/>
          <a:ext cx="5760719" cy="884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14" workbookViewId="0">
      <selection activeCell="A38" sqref="A38"/>
    </sheetView>
  </sheetViews>
  <sheetFormatPr defaultRowHeight="14.4"/>
  <cols>
    <col min="1" max="1" width="11" style="1" customWidth="1"/>
    <col min="2" max="2" width="11.5546875" style="1" customWidth="1"/>
    <col min="3" max="7" width="12.33203125" style="1" customWidth="1"/>
    <col min="8" max="16384" width="8.88671875" style="1"/>
  </cols>
  <sheetData>
    <row r="1" spans="1:7" s="18" customFormat="1" ht="18">
      <c r="A1" s="17" t="s">
        <v>14</v>
      </c>
    </row>
    <row r="3" spans="1:7" ht="15.6">
      <c r="A3" s="15" t="s">
        <v>15</v>
      </c>
      <c r="B3" s="15"/>
      <c r="C3" s="15"/>
      <c r="D3" s="15"/>
      <c r="E3" s="16">
        <v>1</v>
      </c>
    </row>
    <row r="5" spans="1:7">
      <c r="A5" s="2" t="s">
        <v>8</v>
      </c>
    </row>
    <row r="6" spans="1:7">
      <c r="A6" s="3" t="s">
        <v>0</v>
      </c>
      <c r="B6" s="4">
        <v>65</v>
      </c>
      <c r="C6" s="4">
        <v>66</v>
      </c>
      <c r="D6" s="4">
        <v>67</v>
      </c>
      <c r="E6" s="4">
        <v>68</v>
      </c>
      <c r="F6" s="4">
        <v>69</v>
      </c>
      <c r="G6" s="4">
        <v>70</v>
      </c>
    </row>
    <row r="7" spans="1:7" ht="28.8">
      <c r="A7" s="5" t="s">
        <v>1</v>
      </c>
      <c r="B7" s="6">
        <f>E3</f>
        <v>1</v>
      </c>
      <c r="C7" s="6">
        <f>B7*1.084</f>
        <v>1.0840000000000001</v>
      </c>
      <c r="D7" s="6">
        <f>B7*1.168</f>
        <v>1.1679999999999999</v>
      </c>
      <c r="E7" s="6">
        <f>B7*1.252</f>
        <v>1.252</v>
      </c>
      <c r="F7" s="6">
        <f>B7*1.336</f>
        <v>1.3360000000000001</v>
      </c>
      <c r="G7" s="6">
        <f>B7*1.42</f>
        <v>1.42</v>
      </c>
    </row>
    <row r="8" spans="1:7" ht="28.8">
      <c r="A8" s="5" t="s">
        <v>2</v>
      </c>
      <c r="B8" s="7" t="s">
        <v>7</v>
      </c>
      <c r="C8" s="8">
        <v>8.4000000000000005E-2</v>
      </c>
      <c r="D8" s="9">
        <f>C8*2</f>
        <v>0.16800000000000001</v>
      </c>
      <c r="E8" s="9">
        <f>C8*3</f>
        <v>0.252</v>
      </c>
      <c r="F8" s="9">
        <f>C8*4</f>
        <v>0.33600000000000002</v>
      </c>
      <c r="G8" s="9">
        <f>C8*5</f>
        <v>0.42000000000000004</v>
      </c>
    </row>
    <row r="9" spans="1:7" ht="28.8">
      <c r="A9" s="5" t="s">
        <v>3</v>
      </c>
      <c r="B9" s="7" t="s">
        <v>7</v>
      </c>
      <c r="C9" s="6">
        <f>C7-$B$7</f>
        <v>8.4000000000000075E-2</v>
      </c>
      <c r="D9" s="6">
        <f>D7-B7</f>
        <v>0.16799999999999993</v>
      </c>
      <c r="E9" s="6">
        <f>E7-B7</f>
        <v>0.252</v>
      </c>
      <c r="F9" s="6">
        <f t="shared" ref="F9:G9" si="0">F7-$B$7</f>
        <v>0.33600000000000008</v>
      </c>
      <c r="G9" s="6">
        <f t="shared" si="0"/>
        <v>0.41999999999999993</v>
      </c>
    </row>
    <row r="10" spans="1:7" ht="28.8">
      <c r="A10" s="5" t="s">
        <v>4</v>
      </c>
      <c r="B10" s="7" t="s">
        <v>7</v>
      </c>
      <c r="C10" s="6">
        <f>B7*12</f>
        <v>12</v>
      </c>
      <c r="D10" s="6">
        <f>C10*2</f>
        <v>24</v>
      </c>
      <c r="E10" s="6">
        <f>C10*3</f>
        <v>36</v>
      </c>
      <c r="F10" s="6">
        <f>4*C10</f>
        <v>48</v>
      </c>
      <c r="G10" s="6">
        <f>5*C10</f>
        <v>60</v>
      </c>
    </row>
    <row r="11" spans="1:7" ht="28.8">
      <c r="A11" s="5" t="s">
        <v>5</v>
      </c>
      <c r="B11" s="7" t="s">
        <v>7</v>
      </c>
      <c r="C11" s="10">
        <f>C10/C9</f>
        <v>142.85714285714272</v>
      </c>
      <c r="D11" s="10">
        <f t="shared" ref="D11:G11" si="1">D10/D9</f>
        <v>142.85714285714292</v>
      </c>
      <c r="E11" s="10">
        <f t="shared" si="1"/>
        <v>142.85714285714286</v>
      </c>
      <c r="F11" s="10">
        <f t="shared" si="1"/>
        <v>142.85714285714283</v>
      </c>
      <c r="G11" s="10">
        <f t="shared" si="1"/>
        <v>142.85714285714289</v>
      </c>
    </row>
    <row r="12" spans="1:7" ht="28.8">
      <c r="A12" s="5" t="s">
        <v>6</v>
      </c>
      <c r="B12" s="7" t="s">
        <v>7</v>
      </c>
      <c r="C12" s="10">
        <f>(C11/12)+C6</f>
        <v>77.904761904761898</v>
      </c>
      <c r="D12" s="10">
        <f t="shared" ref="D12:G12" si="2">(D11/12)+D6</f>
        <v>78.904761904761912</v>
      </c>
      <c r="E12" s="10">
        <f t="shared" si="2"/>
        <v>79.904761904761898</v>
      </c>
      <c r="F12" s="10">
        <f t="shared" si="2"/>
        <v>80.904761904761898</v>
      </c>
      <c r="G12" s="10">
        <f t="shared" si="2"/>
        <v>81.904761904761912</v>
      </c>
    </row>
    <row r="13" spans="1:7">
      <c r="A13" s="11"/>
      <c r="B13" s="7"/>
      <c r="C13" s="10"/>
      <c r="D13" s="10"/>
      <c r="E13" s="10"/>
      <c r="F13" s="10"/>
      <c r="G13" s="10"/>
    </row>
    <row r="15" spans="1:7">
      <c r="A15" s="2" t="s">
        <v>13</v>
      </c>
      <c r="B15" s="12"/>
      <c r="C15" s="12"/>
      <c r="D15" s="12"/>
      <c r="E15" s="12"/>
      <c r="F15" s="12"/>
    </row>
    <row r="16" spans="1:7">
      <c r="A16" s="13" t="s">
        <v>9</v>
      </c>
      <c r="B16" s="4">
        <v>60</v>
      </c>
      <c r="C16" s="4">
        <v>61</v>
      </c>
      <c r="D16" s="4">
        <v>62</v>
      </c>
      <c r="E16" s="4">
        <v>63</v>
      </c>
      <c r="F16" s="4">
        <v>64</v>
      </c>
      <c r="G16" s="4">
        <v>65</v>
      </c>
    </row>
    <row r="17" spans="1:7" ht="28.8">
      <c r="A17" s="5" t="s">
        <v>1</v>
      </c>
      <c r="B17" s="14">
        <f>$G$17-($G$17*B18)</f>
        <v>0.64</v>
      </c>
      <c r="C17" s="14">
        <f>$G$17-($G$17*C18)</f>
        <v>0.71199999999999997</v>
      </c>
      <c r="D17" s="14">
        <f>$G$17-($G$17*D18)</f>
        <v>0.78400000000000003</v>
      </c>
      <c r="E17" s="14">
        <f>$G$17-($G$17*E18)</f>
        <v>0.85599999999999998</v>
      </c>
      <c r="F17" s="14">
        <f>$G$17-($G$17*F18)</f>
        <v>0.92800000000000005</v>
      </c>
      <c r="G17" s="14">
        <f>E3</f>
        <v>1</v>
      </c>
    </row>
    <row r="18" spans="1:7" ht="28.8">
      <c r="A18" s="5" t="s">
        <v>10</v>
      </c>
      <c r="B18" s="9">
        <f>5*F18</f>
        <v>0.36</v>
      </c>
      <c r="C18" s="9">
        <f>4*F18</f>
        <v>0.28799999999999998</v>
      </c>
      <c r="D18" s="9">
        <f>3*F18</f>
        <v>0.21599999999999997</v>
      </c>
      <c r="E18" s="9">
        <f>F18*2</f>
        <v>0.14399999999999999</v>
      </c>
      <c r="F18" s="9">
        <v>7.1999999999999995E-2</v>
      </c>
      <c r="G18" s="7" t="s">
        <v>7</v>
      </c>
    </row>
    <row r="19" spans="1:7" ht="28.8">
      <c r="A19" s="5" t="s">
        <v>12</v>
      </c>
      <c r="B19" s="6">
        <f t="shared" ref="B19:E19" si="3">$G$17-B17</f>
        <v>0.36</v>
      </c>
      <c r="C19" s="6">
        <f t="shared" si="3"/>
        <v>0.28800000000000003</v>
      </c>
      <c r="D19" s="6">
        <f t="shared" si="3"/>
        <v>0.21599999999999997</v>
      </c>
      <c r="E19" s="6">
        <f t="shared" si="3"/>
        <v>0.14400000000000002</v>
      </c>
      <c r="F19" s="6">
        <f>$G$17-F17</f>
        <v>7.1999999999999953E-2</v>
      </c>
      <c r="G19" s="7" t="s">
        <v>7</v>
      </c>
    </row>
    <row r="20" spans="1:7" ht="28.8">
      <c r="A20" s="5" t="s">
        <v>11</v>
      </c>
      <c r="B20" s="6">
        <f>B17*5*12</f>
        <v>38.400000000000006</v>
      </c>
      <c r="C20" s="6">
        <f>C17*4*12</f>
        <v>34.176000000000002</v>
      </c>
      <c r="D20" s="6">
        <f>D17*3*12</f>
        <v>28.224000000000004</v>
      </c>
      <c r="E20" s="6">
        <f>E17*2*12</f>
        <v>20.544</v>
      </c>
      <c r="F20" s="6">
        <f>F17*12</f>
        <v>11.136000000000001</v>
      </c>
      <c r="G20" s="7" t="s">
        <v>7</v>
      </c>
    </row>
    <row r="21" spans="1:7" ht="28.8">
      <c r="A21" s="5" t="s">
        <v>5</v>
      </c>
      <c r="B21" s="10">
        <f t="shared" ref="B21:E21" si="4">B20/B19</f>
        <v>106.66666666666669</v>
      </c>
      <c r="C21" s="10">
        <f t="shared" si="4"/>
        <v>118.66666666666666</v>
      </c>
      <c r="D21" s="10">
        <f t="shared" si="4"/>
        <v>130.66666666666671</v>
      </c>
      <c r="E21" s="10">
        <f t="shared" si="4"/>
        <v>142.66666666666666</v>
      </c>
      <c r="F21" s="10">
        <f>F20/F19</f>
        <v>154.66666666666677</v>
      </c>
      <c r="G21" s="7" t="s">
        <v>7</v>
      </c>
    </row>
    <row r="22" spans="1:7" ht="28.8">
      <c r="A22" s="5" t="s">
        <v>6</v>
      </c>
      <c r="B22" s="10">
        <f t="shared" ref="B22:D22" si="5">B21/12+65</f>
        <v>73.888888888888886</v>
      </c>
      <c r="C22" s="10">
        <f t="shared" si="5"/>
        <v>74.888888888888886</v>
      </c>
      <c r="D22" s="10">
        <f t="shared" si="5"/>
        <v>75.888888888888886</v>
      </c>
      <c r="E22" s="10">
        <f>E21/12+65</f>
        <v>76.888888888888886</v>
      </c>
      <c r="F22" s="10">
        <f>F21/12+G16</f>
        <v>77.8888888888889</v>
      </c>
      <c r="G22" s="7" t="s">
        <v>7</v>
      </c>
    </row>
    <row r="34" spans="1:1">
      <c r="A34" s="19" t="s">
        <v>18</v>
      </c>
    </row>
    <row r="35" spans="1:1">
      <c r="A35" s="20" t="s">
        <v>17</v>
      </c>
    </row>
    <row r="36" spans="1:1">
      <c r="A36" s="21" t="s">
        <v>19</v>
      </c>
    </row>
    <row r="37" spans="1:1">
      <c r="A37" s="20" t="s">
        <v>20</v>
      </c>
    </row>
    <row r="38" spans="1:1">
      <c r="A38" s="20" t="s">
        <v>16</v>
      </c>
    </row>
  </sheetData>
  <sheetProtection select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CPP Break Even Charts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Westall</dc:creator>
  <cp:lastModifiedBy>Julie Westall</cp:lastModifiedBy>
  <dcterms:created xsi:type="dcterms:W3CDTF">2020-09-09T18:19:57Z</dcterms:created>
  <dcterms:modified xsi:type="dcterms:W3CDTF">2020-09-10T14:27:49Z</dcterms:modified>
</cp:coreProperties>
</file>